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adl06.axc.biz/_vti_bin/aXcelerateMobileService/aXcelerateMobileService.svc/documents/sp/{B5D73A7B-79D9-436D-9DF5-D5F393F45774}/"/>
    </mc:Choice>
  </mc:AlternateContent>
  <xr:revisionPtr revIDLastSave="0" documentId="13_ncr:20000001_{F39A370F-3A75-4A74-9C15-6A08CF2FE53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indertagesstätte" sheetId="2" r:id="rId1"/>
    <sheet name="Tabelle2" sheetId="4" state="hidden" r:id="rId2"/>
  </sheets>
  <definedNames>
    <definedName name="Alleinerziehend?">Tabelle2!$A$4:$A$5</definedName>
    <definedName name="x">Kindertagesstätte!$H$39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26" i="2" l="1"/>
  <c r="N43" i="2" s="1"/>
  <c r="O36" i="2"/>
  <c r="O38" i="2" s="1"/>
  <c r="N28" i="2"/>
  <c r="F28" i="2"/>
  <c r="G36" i="2"/>
  <c r="G38" i="2" s="1"/>
  <c r="F24" i="2"/>
  <c r="F16" i="2"/>
  <c r="F26" i="2" s="1"/>
  <c r="N49" i="2" l="1"/>
  <c r="N47" i="2"/>
  <c r="N45" i="2"/>
  <c r="F47" i="2"/>
  <c r="F49" i="2"/>
  <c r="F43" i="2"/>
  <c r="F4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G:\8 Soziales und Gesellschaft\Sozialdienst\01 Adligenswil\12 Betreuungsgutscheine\03 Vorlagen\03 Berechnungsblätter BG\Betreuungsgutscheine-Rechner.xlsx" keepAlive="1" name="Betreuungsgutscheine-Rechner" type="5" refreshedVersion="0" new="1" background="1">
    <dbPr connection="Provider=Microsoft.ACE.OLEDB.12.0;Password=&quot;&quot;;User ID=Admin;Data Source=G:\8 Soziales und Gesellschaft\Sozialdienst\01 Adligenswil\12 Betreuungsgutscheine\03 Vorlagen\03 Berechnungsblätter BG\Betreuungsgutscheine-Rechner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Kindertagesstätte$" commandType="3"/>
  </connection>
</connections>
</file>

<file path=xl/sharedStrings.xml><?xml version="1.0" encoding="utf-8"?>
<sst xmlns="http://schemas.openxmlformats.org/spreadsheetml/2006/main" count="56" uniqueCount="35">
  <si>
    <t>%</t>
  </si>
  <si>
    <t>Massgebendes Einkommen</t>
  </si>
  <si>
    <t>Arbeitspensum total</t>
  </si>
  <si>
    <t>Alleinerziehend?</t>
  </si>
  <si>
    <t>Max. Betreuungstage pro Woche</t>
  </si>
  <si>
    <t>Tage</t>
  </si>
  <si>
    <t>Max. Betreuungstage pro Jahr</t>
  </si>
  <si>
    <t>älter als 18 Monate</t>
  </si>
  <si>
    <t>jünger als 18 Monate</t>
  </si>
  <si>
    <t>REGULÄRE BESTEUERUNG</t>
  </si>
  <si>
    <t>QUELLENBESTEUERUNG</t>
  </si>
  <si>
    <t>ja</t>
  </si>
  <si>
    <t>nein</t>
  </si>
  <si>
    <t>(ja/nein)</t>
  </si>
  <si>
    <t>Die definitive Berechnung der Gutscheinhöhe erfolgt durch den zuständigen Bereich.</t>
  </si>
  <si>
    <t>Element 1: Morgen</t>
  </si>
  <si>
    <t>Element 2: Mittag</t>
  </si>
  <si>
    <t>Element 3: Nachmittag früh</t>
  </si>
  <si>
    <t>Element 4: Nachmittag spät</t>
  </si>
  <si>
    <t>Gutscheinhöhe pro Tag:</t>
  </si>
  <si>
    <t>Provisorischer Betreuungsgutscheine-Rechner</t>
  </si>
  <si>
    <t>Schulkinder in Tagesstrukturen und Tagesfamilien</t>
  </si>
  <si>
    <t>Ziff 310: Nettoeinkommen</t>
  </si>
  <si>
    <t>Ziff 280/282: Beiträge 2. Säule abz. Freibetrag CHF 20'000.00</t>
  </si>
  <si>
    <t>Ziff 260/261: Beiträge Säule 3a</t>
  </si>
  <si>
    <t>Ziff 290: Verrechenbare Geschäftsverluste</t>
  </si>
  <si>
    <t>Ziff 470: Reinvermögen</t>
  </si>
  <si>
    <t>10% vom Reinvermögen</t>
  </si>
  <si>
    <t>Abzüge:</t>
  </si>
  <si>
    <t>Ziff 320: Krankheits-/Behinderungsbedingte Kosten</t>
  </si>
  <si>
    <t>Anzahl Kinder / junge Erw. in Ausbildung</t>
  </si>
  <si>
    <t>Min. Einkommen (MinEK)</t>
  </si>
  <si>
    <t>Max. Einkommen (MaxEK)</t>
  </si>
  <si>
    <t>Bruttolohn</t>
  </si>
  <si>
    <t>75% vom Bruttolohn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</si>
</sst>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D41B"/>
        <bgColor indexed="64"/>
      </patternFill>
    </fill>
    <fill>
      <patternFill patternType="solid">
        <fgColor rgb="FF8E8E8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4" fontId="4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4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Alignment="1">
      <alignment horizontal="left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0" fillId="3" borderId="0" xfId="0" applyFill="1" applyAlignment="1">
      <alignment horizontal="left"/>
    </xf>
    <xf numFmtId="44" fontId="4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2" borderId="0" xfId="0" applyFill="1" applyAlignment="1" applyProtection="1">
      <alignment horizontal="center"/>
      <protection locked="0"/>
    </xf>
    <xf numFmtId="44" fontId="0" fillId="2" borderId="0" xfId="0" applyNumberFormat="1" applyFill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44" fontId="0" fillId="3" borderId="0" xfId="0" applyNumberFormat="1" applyFill="1" applyAlignment="1">
      <alignment horizontal="center"/>
    </xf>
    <xf numFmtId="44" fontId="1" fillId="3" borderId="0" xfId="0" applyNumberFormat="1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8E8E8E"/>
      <color rgb="FFFAD4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797052</xdr:colOff>
      <xdr:row>0</xdr:row>
      <xdr:rowOff>606552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1152" cy="606552"/>
        </a:xfrm>
        <a:prstGeom prst="rect">
          <a:avLst/>
        </a:prstGeom>
      </xdr:spPr>
    </xdr:pic>
    <xdr:clientData/>
  </xdr:twoCellAnchor>
  <xdr:oneCellAnchor>
    <xdr:from>
      <xdr:col>8</xdr:col>
      <xdr:colOff>57150</xdr:colOff>
      <xdr:row>0</xdr:row>
      <xdr:rowOff>0</xdr:rowOff>
    </xdr:from>
    <xdr:ext cx="3121152" cy="606552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0"/>
          <a:ext cx="3121152" cy="6065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O60"/>
  <sheetViews>
    <sheetView showGridLines="0" tabSelected="1" view="pageLayout" topLeftCell="A7" zoomScale="115" zoomScaleNormal="100" zoomScalePageLayoutView="115" workbookViewId="0">
      <selection activeCell="F32" sqref="F32:G32"/>
    </sheetView>
  </sheetViews>
  <sheetFormatPr baseColWidth="10" defaultRowHeight="15" x14ac:dyDescent="0.25"/>
  <cols>
    <col min="1" max="1" width="2.7109375" customWidth="1"/>
    <col min="2" max="2" width="22.7109375" customWidth="1"/>
    <col min="3" max="3" width="7" customWidth="1"/>
    <col min="4" max="4" width="11.85546875" customWidth="1"/>
    <col min="5" max="5" width="15.42578125" customWidth="1"/>
    <col min="6" max="6" width="5.42578125" customWidth="1"/>
    <col min="7" max="7" width="24.42578125" customWidth="1"/>
    <col min="8" max="9" width="3.140625" customWidth="1"/>
    <col min="10" max="10" width="20.7109375" customWidth="1"/>
    <col min="11" max="11" width="7" customWidth="1"/>
    <col min="12" max="12" width="11.85546875" customWidth="1"/>
    <col min="13" max="13" width="15.28515625" customWidth="1"/>
    <col min="14" max="14" width="5.42578125" customWidth="1"/>
    <col min="15" max="15" width="23.28515625" customWidth="1"/>
    <col min="16" max="16" width="4" customWidth="1"/>
  </cols>
  <sheetData>
    <row r="1" spans="2:15" ht="82.5" customHeight="1" x14ac:dyDescent="0.25"/>
    <row r="2" spans="2:15" ht="18.75" customHeight="1" x14ac:dyDescent="0.3">
      <c r="B2" s="8" t="s">
        <v>20</v>
      </c>
      <c r="J2" s="26" t="s">
        <v>20</v>
      </c>
      <c r="K2" s="26"/>
      <c r="L2" s="26"/>
      <c r="M2" s="26"/>
      <c r="N2" s="26"/>
      <c r="O2" s="26"/>
    </row>
    <row r="3" spans="2:15" ht="18.75" customHeight="1" x14ac:dyDescent="0.3">
      <c r="B3" s="8" t="s">
        <v>21</v>
      </c>
      <c r="J3" s="29" t="s">
        <v>21</v>
      </c>
      <c r="K3" s="29"/>
      <c r="L3" s="29"/>
      <c r="M3" s="29"/>
      <c r="N3" s="19"/>
      <c r="O3" s="19"/>
    </row>
    <row r="4" spans="2:15" ht="18.75" customHeight="1" x14ac:dyDescent="0.3">
      <c r="B4" s="8" t="s">
        <v>9</v>
      </c>
      <c r="J4" s="26" t="s">
        <v>10</v>
      </c>
      <c r="K4" s="26"/>
      <c r="L4" s="26"/>
      <c r="M4" s="26"/>
      <c r="N4" s="26"/>
      <c r="O4" s="26"/>
    </row>
    <row r="5" spans="2:15" ht="18.75" customHeight="1" x14ac:dyDescent="0.3">
      <c r="B5" s="8"/>
      <c r="J5" s="19"/>
      <c r="K5" s="19"/>
      <c r="L5" s="19"/>
      <c r="M5" s="19"/>
      <c r="N5" s="19"/>
      <c r="O5" s="19"/>
    </row>
    <row r="6" spans="2:15" x14ac:dyDescent="0.25">
      <c r="B6" t="s">
        <v>22</v>
      </c>
      <c r="E6" s="10"/>
      <c r="F6" s="28"/>
      <c r="G6" s="28"/>
      <c r="J6" t="s">
        <v>33</v>
      </c>
      <c r="M6" s="10"/>
      <c r="N6" s="28"/>
      <c r="O6" s="28"/>
    </row>
    <row r="7" spans="2:15" ht="11.25" customHeight="1" x14ac:dyDescent="0.25"/>
    <row r="8" spans="2:15" x14ac:dyDescent="0.25">
      <c r="B8" t="s">
        <v>23</v>
      </c>
      <c r="E8" s="10"/>
      <c r="F8" s="28">
        <v>0</v>
      </c>
      <c r="G8" s="28"/>
      <c r="J8" t="s">
        <v>34</v>
      </c>
      <c r="M8" s="10"/>
      <c r="N8" s="30">
        <f>N6/100*75</f>
        <v>0</v>
      </c>
      <c r="O8" s="30"/>
    </row>
    <row r="9" spans="2:15" ht="11.25" customHeight="1" x14ac:dyDescent="0.25"/>
    <row r="10" spans="2:15" ht="15" customHeight="1" x14ac:dyDescent="0.25">
      <c r="B10" t="s">
        <v>24</v>
      </c>
      <c r="E10" s="10"/>
      <c r="F10" s="28">
        <v>0</v>
      </c>
      <c r="G10" s="28"/>
    </row>
    <row r="11" spans="2:15" ht="11.25" customHeight="1" x14ac:dyDescent="0.25"/>
    <row r="12" spans="2:15" x14ac:dyDescent="0.25">
      <c r="B12" t="s">
        <v>25</v>
      </c>
      <c r="E12" s="10"/>
      <c r="F12" s="28">
        <v>0</v>
      </c>
      <c r="G12" s="28"/>
    </row>
    <row r="13" spans="2:15" ht="11.25" customHeight="1" x14ac:dyDescent="0.25"/>
    <row r="14" spans="2:15" x14ac:dyDescent="0.25">
      <c r="B14" t="s">
        <v>26</v>
      </c>
      <c r="E14" s="10"/>
      <c r="F14" s="28">
        <v>0</v>
      </c>
      <c r="G14" s="28"/>
    </row>
    <row r="15" spans="2:15" ht="11.25" customHeight="1" x14ac:dyDescent="0.25"/>
    <row r="16" spans="2:15" ht="15" customHeight="1" x14ac:dyDescent="0.25">
      <c r="B16" t="s">
        <v>27</v>
      </c>
      <c r="E16" s="10"/>
      <c r="F16" s="30">
        <f>F14/100*10</f>
        <v>0</v>
      </c>
      <c r="G16" s="30"/>
    </row>
    <row r="17" spans="2:15" ht="11.25" customHeight="1" x14ac:dyDescent="0.25"/>
    <row r="18" spans="2:15" ht="15" customHeight="1" x14ac:dyDescent="0.25">
      <c r="B18" t="s">
        <v>28</v>
      </c>
      <c r="E18" s="10"/>
    </row>
    <row r="19" spans="2:15" ht="11.25" customHeight="1" x14ac:dyDescent="0.25"/>
    <row r="20" spans="2:15" x14ac:dyDescent="0.25">
      <c r="B20" t="s">
        <v>29</v>
      </c>
      <c r="E20" s="10"/>
      <c r="F20" s="28">
        <v>0</v>
      </c>
      <c r="G20" s="28"/>
    </row>
    <row r="21" spans="2:15" ht="11.25" customHeight="1" x14ac:dyDescent="0.25"/>
    <row r="22" spans="2:15" ht="15" customHeight="1" x14ac:dyDescent="0.25">
      <c r="B22" t="s">
        <v>30</v>
      </c>
      <c r="E22" s="10"/>
      <c r="F22" s="32"/>
      <c r="G22" s="32"/>
    </row>
    <row r="23" spans="2:15" ht="11.25" customHeight="1" x14ac:dyDescent="0.25"/>
    <row r="24" spans="2:15" x14ac:dyDescent="0.25">
      <c r="E24" s="10"/>
      <c r="F24" s="30">
        <f>F22*9000</f>
        <v>0</v>
      </c>
      <c r="G24" s="30"/>
    </row>
    <row r="25" spans="2:15" ht="11.25" customHeight="1" x14ac:dyDescent="0.25"/>
    <row r="26" spans="2:15" ht="15" customHeight="1" x14ac:dyDescent="0.25">
      <c r="B26" s="9" t="s">
        <v>1</v>
      </c>
      <c r="E26" s="10"/>
      <c r="F26" s="31">
        <f>SUM(F6:G12,F16-F20,F24)</f>
        <v>0</v>
      </c>
      <c r="G26" s="31"/>
      <c r="J26" s="9" t="s">
        <v>1</v>
      </c>
      <c r="M26" s="10"/>
      <c r="N26" s="31">
        <f>N8</f>
        <v>0</v>
      </c>
      <c r="O26" s="31"/>
    </row>
    <row r="27" spans="2:15" ht="15" customHeight="1" x14ac:dyDescent="0.25"/>
    <row r="28" spans="2:15" ht="15" customHeight="1" x14ac:dyDescent="0.25">
      <c r="B28" t="s">
        <v>31</v>
      </c>
      <c r="E28" s="10"/>
      <c r="F28" s="30">
        <f>IF(F32="ja",37500,47000)</f>
        <v>47000</v>
      </c>
      <c r="G28" s="30"/>
      <c r="J28" t="s">
        <v>31</v>
      </c>
      <c r="M28" s="10"/>
      <c r="N28" s="30">
        <f>IF(N32="ja",37500,47000)</f>
        <v>47000</v>
      </c>
      <c r="O28" s="30"/>
    </row>
    <row r="29" spans="2:15" ht="11.25" customHeight="1" x14ac:dyDescent="0.25"/>
    <row r="30" spans="2:15" ht="15" customHeight="1" x14ac:dyDescent="0.25">
      <c r="B30" t="s">
        <v>32</v>
      </c>
      <c r="E30" s="10"/>
      <c r="F30" s="30">
        <v>120000</v>
      </c>
      <c r="G30" s="30"/>
      <c r="J30" t="s">
        <v>32</v>
      </c>
      <c r="M30" s="10"/>
      <c r="N30" s="30">
        <v>120000</v>
      </c>
      <c r="O30" s="30"/>
    </row>
    <row r="31" spans="2:15" ht="15" customHeight="1" x14ac:dyDescent="0.25"/>
    <row r="32" spans="2:15" ht="15" customHeight="1" x14ac:dyDescent="0.25">
      <c r="B32" t="s">
        <v>3</v>
      </c>
      <c r="C32" s="12" t="s">
        <v>13</v>
      </c>
      <c r="F32" s="27"/>
      <c r="G32" s="27"/>
      <c r="J32" t="s">
        <v>3</v>
      </c>
      <c r="K32" s="12" t="s">
        <v>13</v>
      </c>
      <c r="N32" s="27"/>
      <c r="O32" s="27"/>
    </row>
    <row r="33" spans="2:15" ht="11.25" customHeight="1" x14ac:dyDescent="0.25">
      <c r="F33" s="11"/>
      <c r="G33" s="11"/>
      <c r="H33" s="13"/>
      <c r="I33" s="13"/>
      <c r="N33" s="11"/>
      <c r="O33" s="11"/>
    </row>
    <row r="34" spans="2:15" ht="15" customHeight="1" x14ac:dyDescent="0.25">
      <c r="B34" s="3" t="s">
        <v>2</v>
      </c>
      <c r="C34" s="4"/>
      <c r="D34" s="2"/>
      <c r="E34" s="3"/>
      <c r="F34" s="21" t="s">
        <v>0</v>
      </c>
      <c r="G34" s="20"/>
      <c r="J34" s="3" t="s">
        <v>2</v>
      </c>
      <c r="K34" s="4"/>
      <c r="L34" s="2"/>
      <c r="M34" s="3"/>
      <c r="N34" s="21" t="s">
        <v>0</v>
      </c>
      <c r="O34" s="20"/>
    </row>
    <row r="35" spans="2:15" ht="11.25" customHeight="1" x14ac:dyDescent="0.25">
      <c r="E35" s="3"/>
      <c r="F35" s="2"/>
      <c r="G35" s="3"/>
      <c r="M35" s="3"/>
      <c r="N35" s="2"/>
      <c r="O35" s="3"/>
    </row>
    <row r="36" spans="2:15" ht="15" customHeight="1" x14ac:dyDescent="0.25">
      <c r="B36" s="3" t="s">
        <v>4</v>
      </c>
      <c r="D36" s="3"/>
      <c r="E36" s="3"/>
      <c r="F36" s="24" t="s">
        <v>5</v>
      </c>
      <c r="G36" s="22">
        <f>MROUND(IF(F32="ja",IF(G34&gt;=20,(IF(G34&lt;=100,G34/100*5,5)),0),IF(G34&gt;=120,(IF(G34&lt;=200,(G34-100)/100*5,5)),0)),0.5)</f>
        <v>0</v>
      </c>
      <c r="H36" s="14"/>
      <c r="I36" s="14"/>
      <c r="J36" s="3" t="s">
        <v>4</v>
      </c>
      <c r="L36" s="3"/>
      <c r="M36" s="3"/>
      <c r="N36" s="24" t="s">
        <v>5</v>
      </c>
      <c r="O36" s="22">
        <f>MROUND(IF(N32="ja",IF(O34&gt;=20,(IF(O34&lt;=100,O34/100*5,5)),0),IF(O34&gt;=120,(IF(O34&lt;=200,(O34-100)/100*5,5)),0)),0.5)</f>
        <v>0</v>
      </c>
    </row>
    <row r="37" spans="2:15" ht="8.4499999999999993" customHeight="1" x14ac:dyDescent="0.25">
      <c r="F37" s="5"/>
      <c r="G37" s="3"/>
      <c r="H37" s="14"/>
      <c r="I37" s="14"/>
      <c r="N37" s="5"/>
      <c r="O37" s="3"/>
    </row>
    <row r="38" spans="2:15" ht="15" customHeight="1" x14ac:dyDescent="0.25">
      <c r="B38" s="3" t="s">
        <v>6</v>
      </c>
      <c r="D38" s="3"/>
      <c r="E38" s="3"/>
      <c r="F38" s="24" t="s">
        <v>5</v>
      </c>
      <c r="G38" s="23">
        <f>MROUND((G36*37),0.5)</f>
        <v>0</v>
      </c>
      <c r="H38" s="13"/>
      <c r="I38" s="13"/>
      <c r="J38" s="3" t="s">
        <v>6</v>
      </c>
      <c r="L38" s="3"/>
      <c r="M38" s="3"/>
      <c r="N38" s="24" t="s">
        <v>5</v>
      </c>
      <c r="O38" s="23">
        <f>MROUND((O36*37),0.5)</f>
        <v>0</v>
      </c>
    </row>
    <row r="39" spans="2:15" ht="8.4499999999999993" customHeight="1" x14ac:dyDescent="0.25">
      <c r="B39" s="3"/>
      <c r="D39" s="3"/>
      <c r="E39" s="3"/>
      <c r="F39" s="5"/>
      <c r="G39" s="18"/>
      <c r="H39" s="14"/>
      <c r="I39" s="14"/>
      <c r="J39" s="3"/>
      <c r="L39" s="3"/>
      <c r="M39" s="3"/>
      <c r="N39" s="5"/>
      <c r="O39" s="18"/>
    </row>
    <row r="40" spans="2:15" ht="15" customHeight="1" x14ac:dyDescent="0.25">
      <c r="E40" s="3"/>
      <c r="F40" s="3"/>
      <c r="G40" s="3"/>
      <c r="H40" s="14"/>
      <c r="I40" s="14"/>
      <c r="M40" s="3"/>
      <c r="N40" s="3"/>
      <c r="O40" s="3"/>
    </row>
    <row r="41" spans="2:15" ht="15" customHeight="1" x14ac:dyDescent="0.25">
      <c r="B41" s="15" t="s">
        <v>19</v>
      </c>
      <c r="C41" s="2"/>
      <c r="E41" s="7"/>
      <c r="F41" s="16"/>
      <c r="G41" s="17"/>
      <c r="H41" s="14"/>
      <c r="I41" s="14"/>
      <c r="J41" s="15" t="s">
        <v>19</v>
      </c>
      <c r="K41" s="2"/>
      <c r="M41" s="7"/>
      <c r="N41" s="16"/>
      <c r="O41" s="17"/>
    </row>
    <row r="42" spans="2:15" ht="11.25" customHeight="1" x14ac:dyDescent="0.25">
      <c r="H42" s="13"/>
      <c r="I42" s="13"/>
    </row>
    <row r="43" spans="2:15" ht="15" customHeight="1" x14ac:dyDescent="0.25">
      <c r="B43" t="s">
        <v>15</v>
      </c>
      <c r="F43" s="25">
        <f>IF(F26&lt;F28,8.5,(MAX(0,9.5*(1-((1/9.5)+((1-(1/9.5))/(F30-F28)^2)*(MAX(0,(F26-F28)^2)))))))</f>
        <v>8.5</v>
      </c>
      <c r="G43" s="25"/>
      <c r="H43" s="13"/>
      <c r="I43" s="13"/>
      <c r="J43" t="s">
        <v>15</v>
      </c>
      <c r="N43" s="25">
        <f>IF(N26&lt;N28,8.5,(MAX(0,9.5*(1-((1/9.5)+((1-(1/9.5))/(N30-N28)^2)*(MAX(0,(N26-N28)^2)))))))</f>
        <v>8.5</v>
      </c>
      <c r="O43" s="25"/>
    </row>
    <row r="44" spans="2:15" ht="11.25" customHeight="1" x14ac:dyDescent="0.25">
      <c r="H44" s="1"/>
      <c r="I44" s="1"/>
    </row>
    <row r="45" spans="2:15" ht="15" customHeight="1" x14ac:dyDescent="0.25">
      <c r="B45" t="s">
        <v>16</v>
      </c>
      <c r="F45" s="25">
        <f>IF(F26&lt;F28,19.5,(MAX(0,22*(1-((2.5/22)+((1-(2.5/22))/(F30-F28)^2)*(MAX(0,(F26-F28)^2)))))))</f>
        <v>19.5</v>
      </c>
      <c r="G45" s="25"/>
      <c r="H45" s="1"/>
      <c r="I45" s="1"/>
      <c r="J45" t="s">
        <v>16</v>
      </c>
      <c r="N45" s="25">
        <f>IF(N26&lt;N28,19.5,(MAX(0,22*(1-((2.5/22)+((1-(2.5/22))/(N30-N28)^2)*(MAX(0,(N26-N28)^2)))))))</f>
        <v>19.5</v>
      </c>
      <c r="O45" s="25"/>
    </row>
    <row r="46" spans="2:15" ht="11.25" customHeight="1" x14ac:dyDescent="0.25">
      <c r="H46" s="1"/>
      <c r="I46" s="1"/>
    </row>
    <row r="47" spans="2:15" x14ac:dyDescent="0.25">
      <c r="B47" t="s">
        <v>17</v>
      </c>
      <c r="F47" s="25">
        <f>IF(F26&lt;F28,13,(MAX(0,15*(1-((2/15)+((1-(2/15))/(F30-F28)^2)*(MAX(0,(F26-F28)^2)))))))</f>
        <v>13</v>
      </c>
      <c r="G47" s="25"/>
      <c r="H47" s="13"/>
      <c r="I47" s="13"/>
      <c r="J47" t="s">
        <v>17</v>
      </c>
      <c r="N47" s="25">
        <f>IF(N26&lt;N28,13,(MAX(0,15*(1-((2/15)+((1-(2/15))/(N30-N28)^2)*(MAX(0,(N26-N28)^2)))))))</f>
        <v>13</v>
      </c>
      <c r="O47" s="25"/>
    </row>
    <row r="48" spans="2:15" ht="11.25" customHeight="1" x14ac:dyDescent="0.25"/>
    <row r="49" spans="2:15" ht="15" customHeight="1" x14ac:dyDescent="0.25">
      <c r="B49" t="s">
        <v>18</v>
      </c>
      <c r="F49" s="25">
        <f>IF(F26&lt;F28,20,(MAX(0,23*(1-((3/23)+((1-(3/23))/(F30-F28)^2)*(MAX(0,(F26-F28)^2)))))))</f>
        <v>20</v>
      </c>
      <c r="G49" s="25"/>
      <c r="J49" t="s">
        <v>18</v>
      </c>
      <c r="N49" s="25">
        <f>IF(N26&lt;N28,20,(MAX(0,23*(1-((3/23)+((1-(3/23))/(N30-N28)^2)*(MAX(0,(N26-N28)^2)))))))</f>
        <v>20</v>
      </c>
      <c r="O49" s="25"/>
    </row>
    <row r="50" spans="2:15" ht="15" customHeight="1" x14ac:dyDescent="0.25"/>
    <row r="51" spans="2:15" ht="15" customHeight="1" x14ac:dyDescent="0.25"/>
    <row r="52" spans="2:15" ht="15" customHeight="1" x14ac:dyDescent="0.25"/>
    <row r="53" spans="2:15" ht="15" customHeight="1" x14ac:dyDescent="0.25">
      <c r="B53" s="6" t="s">
        <v>14</v>
      </c>
      <c r="J53" s="6" t="s">
        <v>14</v>
      </c>
    </row>
    <row r="54" spans="2:15" ht="15" customHeight="1" x14ac:dyDescent="0.25"/>
    <row r="60" spans="2:15" x14ac:dyDescent="0.25">
      <c r="B60" s="6"/>
      <c r="J60" s="6" t="s">
        <v>14</v>
      </c>
    </row>
  </sheetData>
  <sheetProtection algorithmName="SHA-512" hashValue="T3mjRmFAxtIFWQGmUCS3BCw0Sz50kOc5IGG30i7uviAjEvLQQ3lLmXiZScluwO7ZJcHRzqVG9bxhfnuFBcRb0w==" saltValue="zdfd9iuUJ8FFdLEFGpWszQ==" spinCount="100000" sheet="1" selectLockedCells="1"/>
  <dataConsolidate/>
  <mergeCells count="30">
    <mergeCell ref="F6:G6"/>
    <mergeCell ref="F32:G32"/>
    <mergeCell ref="F22:G22"/>
    <mergeCell ref="F16:G16"/>
    <mergeCell ref="F8:G8"/>
    <mergeCell ref="F12:G12"/>
    <mergeCell ref="F14:G14"/>
    <mergeCell ref="F20:G20"/>
    <mergeCell ref="F24:G24"/>
    <mergeCell ref="F28:G28"/>
    <mergeCell ref="F30:G30"/>
    <mergeCell ref="F26:G26"/>
    <mergeCell ref="F10:G10"/>
    <mergeCell ref="J2:O2"/>
    <mergeCell ref="J4:O4"/>
    <mergeCell ref="N32:O32"/>
    <mergeCell ref="N6:O6"/>
    <mergeCell ref="J3:M3"/>
    <mergeCell ref="N8:O8"/>
    <mergeCell ref="N26:O26"/>
    <mergeCell ref="N28:O28"/>
    <mergeCell ref="N30:O30"/>
    <mergeCell ref="F49:G49"/>
    <mergeCell ref="F47:G47"/>
    <mergeCell ref="F45:G45"/>
    <mergeCell ref="F43:G43"/>
    <mergeCell ref="N43:O43"/>
    <mergeCell ref="N45:O45"/>
    <mergeCell ref="N47:O47"/>
    <mergeCell ref="N49:O49"/>
  </mergeCells>
  <dataValidations count="1">
    <dataValidation type="list" allowBlank="1" showInputMessage="1" showErrorMessage="1" promptTitle="Alleinerziehend?" sqref="F32:G32 N32:O32" xr:uid="{00000000-0002-0000-0000-000000000000}">
      <formula1>Alleinerziehend?</formula1>
    </dataValidation>
  </dataValidations>
  <pageMargins left="0.66666666666666663" right="1.0416666666666666E-2" top="0.54166557305336838" bottom="0.17" header="0.11811023622047244" footer="0.1181102362204724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5" sqref="A4:A5"/>
    </sheetView>
  </sheetViews>
  <sheetFormatPr baseColWidth="10" defaultRowHeight="15" x14ac:dyDescent="0.25"/>
  <sheetData>
    <row r="1" spans="1:1" x14ac:dyDescent="0.25">
      <c r="A1" t="s">
        <v>8</v>
      </c>
    </row>
    <row r="2" spans="1:1" x14ac:dyDescent="0.25">
      <c r="A2" t="s">
        <v>7</v>
      </c>
    </row>
    <row r="4" spans="1:1" x14ac:dyDescent="0.25">
      <c r="A4" t="s">
        <v>11</v>
      </c>
    </row>
    <row r="5" spans="1:1" x14ac:dyDescent="0.25">
      <c r="A5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Kindertagesstätte</vt:lpstr>
      <vt:lpstr>Tabelle2</vt:lpstr>
      <vt:lpstr>Alleinerziehend?</vt:lpstr>
      <vt:lpstr>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THN</dc:creator>
  <cp:lastModifiedBy>Kammermann Martina</cp:lastModifiedBy>
  <cp:lastPrinted>2024-07-05T08:09:46Z</cp:lastPrinted>
  <dcterms:created xsi:type="dcterms:W3CDTF">2018-06-15T06:13:38Z</dcterms:created>
  <dcterms:modified xsi:type="dcterms:W3CDTF">2026-07-07T09:43:27Z</dcterms:modified>
</cp:coreProperties>
</file>